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Cover" state="visible" r:id="rId4"/>
    <sheet sheetId="2" name="Inputs" state="visible" r:id="rId5"/>
    <sheet sheetId="3" name="Tier Analysis" state="visible" r:id="rId6"/>
    <sheet sheetId="4" name="Sources" state="visible" r:id="rId7"/>
  </sheets>
  <calcPr calcId="171027"/>
</workbook>
</file>

<file path=xl/sharedStrings.xml><?xml version="1.0" encoding="utf-8"?>
<sst xmlns="http://schemas.openxmlformats.org/spreadsheetml/2006/main" count="197" uniqueCount="165">
  <si>
    <t/>
  </si>
  <si>
    <t>GPW CNC Cost Model 2026</t>
  </si>
  <si>
    <t>Mexico vs U.S. CNC Manufacturing — Total Landed Cost</t>
  </si>
  <si>
    <t>How to use this model</t>
  </si>
  <si>
    <t xml:space="preserve">1. Open the "Inputs" sheet. Edit only the cells highlighted in coral. Everything else recalculates automatically.
2. Open the "Tier Analysis" sheet to see how landed cost compares by part complexity (Tier A simple → Tier C complex).
3. Open the "Sources" sheet for citation links to every datapoint used in this model.
Do NOT edit cells outside the Inputs sheet — formulas reference them.</t>
  </si>
  <si>
    <t>Headline: Save up to 80% on labor and 25–45% on total landed cost vs U.S. domestic</t>
  </si>
  <si>
    <t>Published April 25, 2026 · Quarterly refresh planned</t>
  </si>
  <si>
    <t xml:space="preserve">Global Precision Works (GPW)
Monterrey, Nuevo León, Mexico
sales@gpw-solutions.com
https://gpw-solutions.com</t>
  </si>
  <si>
    <t>Input</t>
  </si>
  <si>
    <t>Value</t>
  </si>
  <si>
    <t>Unit</t>
  </si>
  <si>
    <t>Source</t>
  </si>
  <si>
    <t>Edit only the coral-highlighted cells. Defaults reflect Q1–Q2 2026 published data.</t>
  </si>
  <si>
    <t>U.S. CNC LABOR (BLS OEWS May 2024 + ECEC Q4 2025)</t>
  </si>
  <si>
    <t>CNC Operator median wage</t>
  </si>
  <si>
    <t>USD/hr</t>
  </si>
  <si>
    <t>BLS OEWS May 2024, SOC 51-9161</t>
  </si>
  <si>
    <t>Machinist median wage</t>
  </si>
  <si>
    <t>BLS OEWS May 2024, SOC 51-4041</t>
  </si>
  <si>
    <t>Industrial Engineer median wage</t>
  </si>
  <si>
    <t>BLS OEWS May 2024, SOC 17-2112</t>
  </si>
  <si>
    <t>Benefits load multiplier (×wages)</t>
  </si>
  <si>
    <t>multiplier</t>
  </si>
  <si>
    <t>BLS ECEC Q4 2025: benefits = 29.9% of total comp</t>
  </si>
  <si>
    <t>MEXICO CNC LABOR (Tetakawi 2026, Monterrey)</t>
  </si>
  <si>
    <t>Entry-level operator (fully fringed)</t>
  </si>
  <si>
    <t>Tetakawi 2026 Wage Benchmark, national avg</t>
  </si>
  <si>
    <t>Semi-skilled operator (fully fringed)</t>
  </si>
  <si>
    <t>Tetakawi 2026, national avg</t>
  </si>
  <si>
    <t>Manufacturing engineer (fully fringed)</t>
  </si>
  <si>
    <t>Tetakawi 2026</t>
  </si>
  <si>
    <t>Monterrey unskilled premium</t>
  </si>
  <si>
    <t>Tetakawi 2026 regional</t>
  </si>
  <si>
    <t>SHOP RATES &amp; PART COST STRUCTURE</t>
  </si>
  <si>
    <t>U.S. CNC shop loaded rate (typical)</t>
  </si>
  <si>
    <t>NTMA/PMA member surveys, range $80–$140</t>
  </si>
  <si>
    <t>Mexico CNC shop loaded rate (typical)</t>
  </si>
  <si>
    <t>GPW internal benchmark, range $45–$80</t>
  </si>
  <si>
    <t>Material cost parity (MX vs US)</t>
  </si>
  <si>
    <t>ratio</t>
  </si>
  <si>
    <t>±5% on common metals; +5–15% on specialty alloys</t>
  </si>
  <si>
    <t>LANDED COST ADJUSTMENTS</t>
  </si>
  <si>
    <t>Cross-border freight per part (incremental)</t>
  </si>
  <si>
    <t>USD/part</t>
  </si>
  <si>
    <t>C.H. Robinson + USDA cross-border data 2025</t>
  </si>
  <si>
    <t>Customs broker per shipment</t>
  </si>
  <si>
    <t>USD/shipment</t>
  </si>
  <si>
    <t>Industry standard, $75–$150 range</t>
  </si>
  <si>
    <t>USMCA filing cost</t>
  </si>
  <si>
    <t>Handled in-house (no incremental cost)</t>
  </si>
  <si>
    <t>Avg parts per shipment</t>
  </si>
  <si>
    <t>parts</t>
  </si>
  <si>
    <t>Adjust to your typical order quantity</t>
  </si>
  <si>
    <t>Inventory carry per part (incremental days)</t>
  </si>
  <si>
    <t>Negligible for most cases</t>
  </si>
  <si>
    <t>TARIFF SCENARIO (vs alternative origin)</t>
  </si>
  <si>
    <t>USMCA preferential rate (Mexico)</t>
  </si>
  <si>
    <t>%</t>
  </si>
  <si>
    <t>USTR / USMCA — qualifying machined parts</t>
  </si>
  <si>
    <t>China Section 301 + IEEPA stack</t>
  </si>
  <si>
    <t>USTR Section 301 + 2025 IEEPA additions</t>
  </si>
  <si>
    <t>U.S. domestic baseline</t>
  </si>
  <si>
    <t>No tariff (domestic supply)</t>
  </si>
  <si>
    <t>PART COMPLEXITY MIX (your sourcing portfolio)</t>
  </si>
  <si>
    <t>Tier A (simple) share of spend</t>
  </si>
  <si>
    <t>Default: 25% of typical OEM mix</t>
  </si>
  <si>
    <t>Tier B (medium) share of spend</t>
  </si>
  <si>
    <t>Default: 50%</t>
  </si>
  <si>
    <t>Tier C (complex) share of spend</t>
  </si>
  <si>
    <t>Default: 25%</t>
  </si>
  <si>
    <t>YOUR ANNUAL SPEND</t>
  </si>
  <si>
    <t>Annual CNC machining spend</t>
  </si>
  <si>
    <t>USD</t>
  </si>
  <si>
    <t>Edit to your actual annual spend</t>
  </si>
  <si>
    <t>Tier</t>
  </si>
  <si>
    <t>Description</t>
  </si>
  <si>
    <t>Labor share</t>
  </si>
  <si>
    <t>Part savings</t>
  </si>
  <si>
    <t>Landed adj</t>
  </si>
  <si>
    <t>Net landed savings</t>
  </si>
  <si>
    <t>Your spend</t>
  </si>
  <si>
    <t>Your savings</t>
  </si>
  <si>
    <t>Total Landed Cost Savings by Part Complexity</t>
  </si>
  <si>
    <t>Part-cost savings</t>
  </si>
  <si>
    <t>Less freight/brokerage</t>
  </si>
  <si>
    <t>A</t>
  </si>
  <si>
    <t>Simple, material-heavy (5–15 min cycle)</t>
  </si>
  <si>
    <t>15–20%</t>
  </si>
  <si>
    <t>−3%</t>
  </si>
  <si>
    <t>12–17%</t>
  </si>
  <si>
    <t>B</t>
  </si>
  <si>
    <t>Medium, multi-setup (30–90 min cycle)</t>
  </si>
  <si>
    <t>25–35%</t>
  </si>
  <si>
    <t>25–32%</t>
  </si>
  <si>
    <t>22–29%</t>
  </si>
  <si>
    <t>C</t>
  </si>
  <si>
    <t>Complex, 5-axis or tight tolerance (2–8 hr)</t>
  </si>
  <si>
    <t>40–55%</t>
  </si>
  <si>
    <t>37–50%</t>
  </si>
  <si>
    <t>34–47%</t>
  </si>
  <si>
    <t>WEIGHTED TOTAL</t>
  </si>
  <si>
    <t>Methodology: Net landed savings midpoint applied to your spend by tier share. Edit Inputs!C34–C36 to change your part complexity mix. Edit Inputs!C39 to change your annual spend. The weighted total reflects your portfolio.</t>
  </si>
  <si>
    <t>Labor Cost Convergence (3 sources)</t>
  </si>
  <si>
    <t>Role</t>
  </si>
  <si>
    <t>U.S. wage (BLS)</t>
  </si>
  <si>
    <t>U.S. fully-loaded</t>
  </si>
  <si>
    <t>MX fully-fringed</t>
  </si>
  <si>
    <t>MX as % of US</t>
  </si>
  <si>
    <t>Labor savings</t>
  </si>
  <si>
    <t>CNC Operator</t>
  </si>
  <si>
    <t>Machinist</t>
  </si>
  <si>
    <t>Industrial Engineer</t>
  </si>
  <si>
    <t>ID</t>
  </si>
  <si>
    <t>URL</t>
  </si>
  <si>
    <t>Used in</t>
  </si>
  <si>
    <t>Tier 1 + Tier 2 Sources Used in This Model</t>
  </si>
  <si>
    <t>Date of access: April 25, 2026. Quarterly refresh planned.</t>
  </si>
  <si>
    <t>BLS-1</t>
  </si>
  <si>
    <t>BLS OEWS May 2024 — Table 1 National wages</t>
  </si>
  <si>
    <t>https://www.bls.gov/news.release/ocwage.t01.htm</t>
  </si>
  <si>
    <t>U.S. wages</t>
  </si>
  <si>
    <t>BLS-2</t>
  </si>
  <si>
    <t>BLS Employer Costs for Employee Compensation Q4 2025</t>
  </si>
  <si>
    <t>https://www.bls.gov/news.release/ecec.htm</t>
  </si>
  <si>
    <t>Fully-loaded multiplier</t>
  </si>
  <si>
    <t>MX-1</t>
  </si>
  <si>
    <t>Tetakawi Manufacturing Wages in Mexico 2025–2026</t>
  </si>
  <si>
    <t>https://insights.tetakawi.com/manufacturing-wages-in-mexico-2025-2026-executive-benchmark-guide</t>
  </si>
  <si>
    <t>Mexico wages</t>
  </si>
  <si>
    <t>T2-1</t>
  </si>
  <si>
    <t>Kearney 2025 Reshoring Index</t>
  </si>
  <si>
    <t>https://www.kearney.com/service/operations-performance/us-reshoring-index</t>
  </si>
  <si>
    <t>Risk register</t>
  </si>
  <si>
    <t>T2-2</t>
  </si>
  <si>
    <t>BCG: Shifting Dynamics of Nearshoring in Mexico (2024)</t>
  </si>
  <si>
    <t>https://www.bcg.com/publications/2024/shifting-dynamics-of-nearshoring-in-mexico</t>
  </si>
  <si>
    <t>Cost framework</t>
  </si>
  <si>
    <t>T2-3</t>
  </si>
  <si>
    <t>McKinsey Global Institute Trade 2025 Update</t>
  </si>
  <si>
    <t>https://www.mckinsey.com/mgi/our-research/geopolitics-and-the-geometry-of-global-trade-2025-update</t>
  </si>
  <si>
    <t>Market sizing</t>
  </si>
  <si>
    <t>T2-4</t>
  </si>
  <si>
    <t>Reshoring Initiative 2024 Annual Report</t>
  </si>
  <si>
    <t>https://reshorenow.org/content/pdf/2024-1Q2025_RI_DATA_Report.pdf</t>
  </si>
  <si>
    <t>Reshoring trends</t>
  </si>
  <si>
    <t>T2-5</t>
  </si>
  <si>
    <t>NAM: Cost of Federal Regulations (Crain &amp; Crain 2023)</t>
  </si>
  <si>
    <t>https://nam.org/wp-content/uploads/2023/11/NAM-3731-Crains-Study-R3-V2-FIN.pdf</t>
  </si>
  <si>
    <t>Regulatory burden</t>
  </si>
  <si>
    <t>T2-6</t>
  </si>
  <si>
    <t>Reshoring Initiative TCO Estimator framework</t>
  </si>
  <si>
    <t>https://www.reshorenow.org/tco-estimator/</t>
  </si>
  <si>
    <t>TCO methodology</t>
  </si>
  <si>
    <t>Trade-1</t>
  </si>
  <si>
    <t>USTR Section 301 enforcement actions</t>
  </si>
  <si>
    <t>https://ustr.gov/issue-areas/enforcement/section-301-investigations</t>
  </si>
  <si>
    <t>Tariff scenario</t>
  </si>
  <si>
    <t>Trade-2</t>
  </si>
  <si>
    <t>CBP USMCA reference</t>
  </si>
  <si>
    <t>https://www.cbp.gov/trade/usmca</t>
  </si>
  <si>
    <t>USMCA filing</t>
  </si>
  <si>
    <t>Freight-1</t>
  </si>
  <si>
    <t>C.H. Robinson Cross-Border April 2025 Update</t>
  </si>
  <si>
    <t>https://www.chrobinson.com/en-us/resources/insights-and-advisories/north-america-freight-insights/apr-2025-freight-market-update/addl-supply-chain-updates/cross-border/</t>
  </si>
  <si>
    <t>Freight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</si>
</sst>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
    <numFmt numFmtId="165" formatCode="&quot;$&quot;#,##0.00&quot;/hr&quot;"/>
  </numFmts>
  <fonts count="21" x14ac:knownFonts="1">
    <font>
      <color theme="1"/>
      <family val="2"/>
      <scheme val="minor"/>
      <sz val="11"/>
      <name val="Calibri"/>
    </font>
    <font>
      <b/>
      <color rgb="FF23555A"/>
      <sz val="26"/>
      <name val="Lato"/>
    </font>
    <font>
      <color rgb="FF6E7479"/>
      <sz val="14"/>
      <name val="Lato"/>
    </font>
    <font>
      <b/>
      <color rgb="FFED835E"/>
      <sz val="12"/>
      <name val="Lato"/>
    </font>
    <font>
      <sz val="11"/>
      <name val="Lato"/>
    </font>
    <font>
      <b/>
      <color rgb="FF2A4E64"/>
      <sz val="12"/>
      <name val="Lato"/>
    </font>
    <font>
      <i/>
      <color rgb="FF6E7479"/>
      <sz val="10"/>
      <name val="Lato"/>
    </font>
    <font>
      <color rgb="FF23555A"/>
      <sz val="10"/>
      <name val="Lato"/>
    </font>
    <font>
      <b/>
      <color rgb="FFFFFFFF"/>
      <sz val="13"/>
      <name val="Lato"/>
    </font>
    <font>
      <b/>
      <sz val="11"/>
      <name val="Lato"/>
    </font>
    <font>
      <color rgb="FF6E7479"/>
      <sz val="10"/>
      <name val="Lato"/>
    </font>
    <font>
      <i/>
      <color rgb="FF6E7479"/>
      <sz val="9"/>
      <name val="Lato"/>
    </font>
    <font>
      <b/>
      <color rgb="FF23555A"/>
      <sz val="16"/>
      <name val="Lato"/>
    </font>
    <font>
      <b/>
      <color rgb="FFFFFFFF"/>
      <sz val="11"/>
      <name val="Lato"/>
    </font>
    <font>
      <b/>
    </font>
    <font>
      <b/>
      <color rgb="FFED835E"/>
    </font>
    <font>
      <b/>
      <color rgb="FFFFFFFF"/>
    </font>
    <font>
      <b/>
      <color rgb="FF23555A"/>
      <sz val="14"/>
      <name val="Lato"/>
    </font>
    <font>
      <b/>
      <color rgb="FFFFFFFF"/>
      <sz val="10"/>
      <name val="Lato"/>
    </font>
    <font>
      <u/>
      <color rgb="FF23555A"/>
    </font>
    <font>
      <i/>
      <color rgb="FF6E7479"/>
    </font>
  </fonts>
  <fills count="5">
    <fill>
      <patternFill patternType="none"/>
    </fill>
    <fill>
      <patternFill patternType="gray125"/>
    </fill>
    <fill>
      <patternFill patternType="solid">
        <fgColor rgb="FF23555A"/>
      </patternFill>
    </fill>
    <fill>
      <patternFill patternType="solid">
        <fgColor rgb="FFFEE2D6"/>
      </patternFill>
    </fill>
    <fill>
      <patternFill patternType="solid">
        <fgColor rgb="FF2A4E64"/>
      </patternFill>
    </fill>
  </fills>
  <borders count="2">
    <border>
      <left/>
      <right/>
      <top/>
      <bottom/>
      <diagonal/>
    </border>
    <border>
      <left style="thin">
        <color rgb="FFED835E"/>
      </left>
      <right style="thin">
        <color rgb="FFED835E"/>
      </right>
      <top style="thin">
        <color rgb="FFED835E"/>
      </top>
      <bottom style="thin">
        <color rgb="FFED835E"/>
      </bottom>
      <diagonal/>
    </border>
  </borders>
  <cellStyleXfs count="1">
    <xf numFmtId="0" fontId="0" fillId="0" borderId="0"/>
  </cellStyleXfs>
  <cellXfs count="33">
    <xf numFmtId="0" fontId="0" fillId="0" borderId="0" xfId="0"/>
    <xf numFmtId="0" fontId="0" fillId="2" borderId="0" xfId="0" applyFill="1"/>
    <xf numFmtId="0" fontId="1" fillId="0" borderId="0" xfId="0" applyFont="1" applyAlignment="1">
      <alignment horizontal="left" vertical="center"/>
    </xf>
    <xf numFmtId="0" fontId="2" fillId="0" borderId="0" xfId="0" applyFont="1"/>
    <xf numFmtId="0" fontId="3" fillId="0" borderId="0" xfId="0" applyFont="1"/>
    <xf numFmtId="0" fontId="4" fillId="0" borderId="0" xfId="0" applyFont="1" applyAlignment="1">
      <alignment vertical="top" wrapText="1"/>
    </xf>
    <xf numFmtId="0" fontId="5" fillId="0" borderId="0" xfId="0" applyFont="1" applyAlignment="1">
      <alignment wrapText="1"/>
    </xf>
    <xf numFmtId="0" fontId="6" fillId="0" borderId="0" xfId="0" applyFont="1"/>
    <xf numFmtId="0" fontId="7" fillId="0" borderId="0" xfId="0" applyFont="1" applyAlignment="1">
      <alignment vertical="top" wrapText="1"/>
    </xf>
    <xf numFmtId="0" fontId="8" fillId="2" borderId="0" xfId="0" applyFont="1" applyFill="1" applyAlignment="1">
      <alignment vertical="center"/>
    </xf>
    <xf numFmtId="0" fontId="4" fillId="0" borderId="0" xfId="0" applyFont="1"/>
    <xf numFmtId="0" fontId="9" fillId="3" borderId="1" xfId="0" applyFont="1" applyFill="1" applyBorder="1" applyAlignment="1">
      <alignment horizontal="right"/>
    </xf>
    <xf numFmtId="0" fontId="10" fillId="0" borderId="0" xfId="0" applyFont="1"/>
    <xf numFmtId="0" fontId="11" fillId="0" borderId="0" xfId="0" applyFont="1"/>
    <xf numFmtId="0" fontId="12" fillId="0" borderId="0" xfId="0" applyFont="1" applyAlignment="1">
      <alignment horizontal="left"/>
    </xf>
    <xf numFmtId="0" fontId="13" fillId="2" borderId="0" xfId="0" applyFont="1" applyFill="1" applyAlignment="1">
      <alignment horizontal="center" vertical="center" wrapText="1"/>
    </xf>
    <xf numFmtId="0" fontId="14" fillId="0" borderId="0" xfId="0" applyFont="1"/>
    <xf numFmtId="164" fontId="0" fillId="0" borderId="0" xfId="0" applyNumberFormat="1"/>
    <xf numFmtId="164" fontId="15" fillId="0" borderId="0" xfId="0" applyNumberFormat="1" applyFont="1"/>
    <xf numFmtId="0" fontId="16" fillId="4" borderId="0" xfId="0" applyFont="1" applyFill="1" applyAlignment="1">
      <alignment horizontal="right"/>
    </xf>
    <xf numFmtId="164" fontId="16" fillId="4" borderId="0" xfId="0" applyNumberFormat="1" applyFont="1" applyFill="1" applyAlignment="1">
      <alignment horizontal="right"/>
    </xf>
    <xf numFmtId="164" fontId="15" fillId="4" borderId="0" xfId="0" applyNumberFormat="1" applyFont="1" applyFill="1" applyAlignment="1">
      <alignment horizontal="right"/>
    </xf>
    <xf numFmtId="0" fontId="6" fillId="0" borderId="0" xfId="0" applyFont="1" applyAlignment="1">
      <alignment vertical="top" wrapText="1"/>
    </xf>
    <xf numFmtId="0" fontId="17" fillId="0" borderId="0" xfId="0" applyFont="1"/>
    <xf numFmtId="0" fontId="18" fillId="2" borderId="0" xfId="0" applyFont="1" applyFill="1" applyAlignment="1">
      <alignment horizontal="center"/>
    </xf>
    <xf numFmtId="165" fontId="0" fillId="0" borderId="0" xfId="0" applyNumberFormat="1"/>
    <xf numFmtId="9" fontId="0" fillId="0" borderId="0" xfId="0" applyNumberFormat="1"/>
    <xf numFmtId="9" fontId="15" fillId="0" borderId="0" xfId="0" applyNumberFormat="1" applyFont="1"/>
    <xf numFmtId="0" fontId="12" fillId="0" borderId="0" xfId="0" applyFont="1"/>
    <xf numFmtId="0" fontId="13" fillId="2" borderId="0" xfId="0" applyFont="1" applyFill="1"/>
    <xf numFmtId="0" fontId="15" fillId="0" borderId="0" xfId="0" applyFont="1"/>
    <xf numFmtId="0" fontId="19" fillId="0" borderId="0" xfId="0" applyFont="1"/>
    <xf numFmtId="0" fontId="2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s://www.bls.gov/news.release/ocwage.t01.htm" TargetMode="External"/><Relationship Id="rId2" Type="http://schemas.openxmlformats.org/officeDocument/2006/relationships/hyperlink" Target="https://www.bls.gov/news.release/ecec.htm" TargetMode="External"/><Relationship Id="rId3" Type="http://schemas.openxmlformats.org/officeDocument/2006/relationships/hyperlink" Target="https://insights.tetakawi.com/manufacturing-wages-in-mexico-2025-2026-executive-benchmark-guide" TargetMode="External"/><Relationship Id="rId4" Type="http://schemas.openxmlformats.org/officeDocument/2006/relationships/hyperlink" Target="https://www.kearney.com/service/operations-performance/us-reshoring-index" TargetMode="External"/><Relationship Id="rId5" Type="http://schemas.openxmlformats.org/officeDocument/2006/relationships/hyperlink" Target="https://www.bcg.com/publications/2024/shifting-dynamics-of-nearshoring-in-mexico" TargetMode="External"/><Relationship Id="rId6" Type="http://schemas.openxmlformats.org/officeDocument/2006/relationships/hyperlink" Target="https://www.mckinsey.com/mgi/our-research/geopolitics-and-the-geometry-of-global-trade-2025-update" TargetMode="External"/><Relationship Id="rId7" Type="http://schemas.openxmlformats.org/officeDocument/2006/relationships/hyperlink" Target="https://reshorenow.org/content/pdf/2024-1Q2025_RI_DATA_Report.pdf" TargetMode="External"/><Relationship Id="rId8" Type="http://schemas.openxmlformats.org/officeDocument/2006/relationships/hyperlink" Target="https://nam.org/wp-content/uploads/2023/11/NAM-3731-Crains-Study-R3-V2-FIN.pdf" TargetMode="External"/><Relationship Id="rId9" Type="http://schemas.openxmlformats.org/officeDocument/2006/relationships/hyperlink" Target="https://www.reshorenow.org/tco-estimator/" TargetMode="External"/><Relationship Id="rId10" Type="http://schemas.openxmlformats.org/officeDocument/2006/relationships/hyperlink" Target="https://ustr.gov/issue-areas/enforcement/section-301-investigations" TargetMode="External"/><Relationship Id="rId11" Type="http://schemas.openxmlformats.org/officeDocument/2006/relationships/hyperlink" Target="https://www.cbp.gov/trade/usmca" TargetMode="External"/><Relationship Id="rId12" Type="http://schemas.openxmlformats.org/officeDocument/2006/relationships/hyperlink" Target="https://www.chrobinson.com/en-us/resources/insights-and-advisories/north-america-freight-insights/apr-2025-freight-market-update/addl-supply-chain-updates/cross-bord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
  <sheetViews>
    <sheetView workbookViewId="0" showGridLines="0"/>
  </sheetViews>
  <sheetFormatPr defaultRowHeight="15" outlineLevelRow="0" outlineLevelCol="0" x14ac:dyDescent="55"/>
  <cols>
    <col min="1" max="1" width="12" customWidth="1"/>
    <col min="2" max="4" width="30" customWidth="1"/>
    <col min="5" max="5" width="12" customWidth="1"/>
  </cols>
  <sheetData>
    <row r="1" spans="1:5" x14ac:dyDescent="0.25">
      <c r="A1" s="1" t="s">
        <v>0</v>
      </c>
      <c r="B1" s="1"/>
      <c r="C1" s="1"/>
      <c r="D1" s="1"/>
      <c r="E1" s="1"/>
    </row>
    <row r="2" spans="1:5" x14ac:dyDescent="0.25">
      <c r="A2" s="1"/>
      <c r="B2" s="1"/>
      <c r="C2" s="1"/>
      <c r="D2" s="1"/>
      <c r="E2" s="1"/>
    </row>
    <row r="4" spans="2:4" x14ac:dyDescent="0.25">
      <c r="B4" s="2" t="s">
        <v>1</v>
      </c>
      <c r="C4" s="2"/>
      <c r="D4" s="2"/>
    </row>
    <row r="5" spans="2:4" x14ac:dyDescent="0.25">
      <c r="B5" s="3" t="s">
        <v>2</v>
      </c>
      <c r="C5" s="3"/>
      <c r="D5" s="3"/>
    </row>
    <row r="7" spans="2:4" x14ac:dyDescent="0.25">
      <c r="B7" s="4" t="s">
        <v>3</v>
      </c>
      <c r="C7" s="4"/>
      <c r="D7" s="4"/>
    </row>
    <row r="8" spans="2:4" x14ac:dyDescent="0.25">
      <c r="B8" s="5" t="s">
        <v>4</v>
      </c>
      <c r="C8" s="5"/>
      <c r="D8" s="5"/>
    </row>
    <row r="9" spans="2:4" x14ac:dyDescent="0.25">
      <c r="B9" s="5"/>
      <c r="C9" s="5"/>
      <c r="D9" s="5"/>
    </row>
    <row r="10" spans="2:4" x14ac:dyDescent="0.25">
      <c r="B10" s="5"/>
      <c r="C10" s="5"/>
      <c r="D10" s="5"/>
    </row>
    <row r="11" spans="2:4" x14ac:dyDescent="0.25">
      <c r="B11" s="5"/>
      <c r="C11" s="5"/>
      <c r="D11" s="5"/>
    </row>
    <row r="12" spans="2:4" x14ac:dyDescent="0.25">
      <c r="B12" s="5"/>
      <c r="C12" s="5"/>
      <c r="D12" s="5"/>
    </row>
    <row r="13" spans="2:4" x14ac:dyDescent="0.25">
      <c r="B13" s="5"/>
      <c r="C13" s="5"/>
      <c r="D13" s="5"/>
    </row>
    <row r="14" spans="2:4" x14ac:dyDescent="0.25">
      <c r="B14" s="5"/>
      <c r="C14" s="5"/>
      <c r="D14" s="5"/>
    </row>
    <row r="16" ht="35" customHeight="1" spans="2:4" x14ac:dyDescent="0.25">
      <c r="B16" s="6" t="s">
        <v>5</v>
      </c>
      <c r="C16" s="6"/>
      <c r="D16" s="6"/>
    </row>
    <row r="18" spans="2:4" x14ac:dyDescent="0.25">
      <c r="B18" s="7" t="s">
        <v>6</v>
      </c>
      <c r="C18" s="7"/>
      <c r="D18" s="7"/>
    </row>
    <row r="20" spans="2:4" x14ac:dyDescent="0.25">
      <c r="B20" s="8" t="s">
        <v>7</v>
      </c>
      <c r="C20" s="8"/>
      <c r="D20" s="8"/>
    </row>
    <row r="21" spans="2:4" x14ac:dyDescent="0.25">
      <c r="B21" s="8"/>
      <c r="C21" s="8"/>
      <c r="D21" s="8"/>
    </row>
    <row r="22" spans="2:4" x14ac:dyDescent="0.25">
      <c r="B22" s="8"/>
      <c r="C22" s="8"/>
      <c r="D22" s="8"/>
    </row>
  </sheetData>
  <mergeCells count="8">
    <mergeCell ref="A1:E2"/>
    <mergeCell ref="B4:D4"/>
    <mergeCell ref="B5:D5"/>
    <mergeCell ref="B7:D7"/>
    <mergeCell ref="B8:D14"/>
    <mergeCell ref="B16:D16"/>
    <mergeCell ref="B18:D18"/>
    <mergeCell ref="B20:D22"/>
  </mergeCell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showGridLines="0"/>
  </sheetViews>
  <sheetFormatPr defaultRowHeight="15" outlineLevelRow="0" outlineLevelCol="0" x14ac:dyDescent="55"/>
  <cols>
    <col min="1" max="1" width="4" customWidth="1"/>
    <col min="2" max="2" width="40" customWidth="1"/>
    <col min="3" max="3" width="18" customWidth="1"/>
    <col min="4" max="4" width="12" customWidth="1"/>
    <col min="5" max="5" width="50" customWidth="1"/>
  </cols>
  <sheetData>
    <row r="1" spans="1:5" x14ac:dyDescent="0.25">
      <c r="A1" t="s">
        <v>0</v>
      </c>
      <c r="B1" t="s">
        <v>8</v>
      </c>
      <c r="C1" t="s">
        <v>9</v>
      </c>
      <c r="D1" t="s">
        <v>10</v>
      </c>
      <c r="E1" t="s">
        <v>11</v>
      </c>
    </row>
    <row r="2" spans="2:5" x14ac:dyDescent="0.25">
      <c r="B2" s="7" t="s">
        <v>12</v>
      </c>
      <c r="C2" s="7"/>
      <c r="D2" s="7"/>
      <c r="E2" s="7"/>
    </row>
    <row r="4" ht="22" customHeight="1" spans="2:5" x14ac:dyDescent="0.25">
      <c r="B4" s="9" t="s">
        <v>13</v>
      </c>
      <c r="C4" s="9"/>
      <c r="D4" s="9"/>
      <c r="E4" s="9"/>
    </row>
    <row r="5" spans="2:5" x14ac:dyDescent="0.25">
      <c r="B5" s="10" t="s">
        <v>14</v>
      </c>
      <c r="C5" s="11">
        <v>24.02</v>
      </c>
      <c r="D5" s="12" t="s">
        <v>15</v>
      </c>
      <c r="E5" s="13" t="s">
        <v>16</v>
      </c>
    </row>
    <row r="6" spans="2:5" x14ac:dyDescent="0.25">
      <c r="B6" s="10" t="s">
        <v>17</v>
      </c>
      <c r="C6" s="11">
        <v>27</v>
      </c>
      <c r="D6" s="12" t="s">
        <v>15</v>
      </c>
      <c r="E6" s="13" t="s">
        <v>18</v>
      </c>
    </row>
    <row r="7" spans="2:5" x14ac:dyDescent="0.25">
      <c r="B7" s="10" t="s">
        <v>19</v>
      </c>
      <c r="C7" s="11">
        <v>48.62</v>
      </c>
      <c r="D7" s="12" t="s">
        <v>15</v>
      </c>
      <c r="E7" s="13" t="s">
        <v>20</v>
      </c>
    </row>
    <row r="8" spans="2:5" x14ac:dyDescent="0.25">
      <c r="B8" s="10" t="s">
        <v>21</v>
      </c>
      <c r="C8" s="11">
        <v>1.426</v>
      </c>
      <c r="D8" s="12" t="s">
        <v>22</v>
      </c>
      <c r="E8" s="13" t="s">
        <v>23</v>
      </c>
    </row>
    <row r="10" ht="22" customHeight="1" spans="2:5" x14ac:dyDescent="0.25">
      <c r="B10" s="9" t="s">
        <v>24</v>
      </c>
      <c r="C10" s="9"/>
      <c r="D10" s="9"/>
      <c r="E10" s="9"/>
    </row>
    <row r="11" spans="2:5" x14ac:dyDescent="0.25">
      <c r="B11" s="10" t="s">
        <v>25</v>
      </c>
      <c r="C11" s="11">
        <v>5.44</v>
      </c>
      <c r="D11" s="12" t="s">
        <v>15</v>
      </c>
      <c r="E11" s="13" t="s">
        <v>26</v>
      </c>
    </row>
    <row r="12" spans="2:5" x14ac:dyDescent="0.25">
      <c r="B12" s="10" t="s">
        <v>27</v>
      </c>
      <c r="C12" s="11">
        <v>7.27</v>
      </c>
      <c r="D12" s="12" t="s">
        <v>15</v>
      </c>
      <c r="E12" s="13" t="s">
        <v>28</v>
      </c>
    </row>
    <row r="13" spans="2:5" x14ac:dyDescent="0.25">
      <c r="B13" s="10" t="s">
        <v>29</v>
      </c>
      <c r="C13" s="11">
        <v>13.26</v>
      </c>
      <c r="D13" s="12" t="s">
        <v>15</v>
      </c>
      <c r="E13" s="13" t="s">
        <v>30</v>
      </c>
    </row>
    <row r="14" spans="2:5" x14ac:dyDescent="0.25">
      <c r="B14" s="10" t="s">
        <v>31</v>
      </c>
      <c r="C14" s="11">
        <v>6.63</v>
      </c>
      <c r="D14" s="12" t="s">
        <v>15</v>
      </c>
      <c r="E14" s="13" t="s">
        <v>32</v>
      </c>
    </row>
    <row r="16" ht="22" customHeight="1" spans="2:5" x14ac:dyDescent="0.25">
      <c r="B16" s="9" t="s">
        <v>33</v>
      </c>
      <c r="C16" s="9"/>
      <c r="D16" s="9"/>
      <c r="E16" s="9"/>
    </row>
    <row r="17" spans="2:5" x14ac:dyDescent="0.25">
      <c r="B17" s="10" t="s">
        <v>34</v>
      </c>
      <c r="C17" s="11">
        <v>90</v>
      </c>
      <c r="D17" s="12" t="s">
        <v>15</v>
      </c>
      <c r="E17" s="13" t="s">
        <v>35</v>
      </c>
    </row>
    <row r="18" spans="2:5" x14ac:dyDescent="0.25">
      <c r="B18" s="10" t="s">
        <v>36</v>
      </c>
      <c r="C18" s="11">
        <v>60</v>
      </c>
      <c r="D18" s="12" t="s">
        <v>15</v>
      </c>
      <c r="E18" s="13" t="s">
        <v>37</v>
      </c>
    </row>
    <row r="19" spans="2:5" x14ac:dyDescent="0.25">
      <c r="B19" s="10" t="s">
        <v>38</v>
      </c>
      <c r="C19" s="11">
        <v>1</v>
      </c>
      <c r="D19" s="12" t="s">
        <v>39</v>
      </c>
      <c r="E19" s="13" t="s">
        <v>40</v>
      </c>
    </row>
    <row r="21" ht="22" customHeight="1" spans="2:5" x14ac:dyDescent="0.25">
      <c r="B21" s="9" t="s">
        <v>41</v>
      </c>
      <c r="C21" s="9"/>
      <c r="D21" s="9"/>
      <c r="E21" s="9"/>
    </row>
    <row r="22" spans="2:5" x14ac:dyDescent="0.25">
      <c r="B22" s="10" t="s">
        <v>42</v>
      </c>
      <c r="C22" s="11">
        <v>1</v>
      </c>
      <c r="D22" s="12" t="s">
        <v>43</v>
      </c>
      <c r="E22" s="13" t="s">
        <v>44</v>
      </c>
    </row>
    <row r="23" spans="2:5" x14ac:dyDescent="0.25">
      <c r="B23" s="10" t="s">
        <v>45</v>
      </c>
      <c r="C23" s="11">
        <v>100</v>
      </c>
      <c r="D23" s="12" t="s">
        <v>46</v>
      </c>
      <c r="E23" s="13" t="s">
        <v>47</v>
      </c>
    </row>
    <row r="24" spans="2:5" x14ac:dyDescent="0.25">
      <c r="B24" s="10" t="s">
        <v>48</v>
      </c>
      <c r="C24" s="11">
        <v>0</v>
      </c>
      <c r="D24" s="12" t="s">
        <v>46</v>
      </c>
      <c r="E24" s="13" t="s">
        <v>49</v>
      </c>
    </row>
    <row r="25" spans="2:5" x14ac:dyDescent="0.25">
      <c r="B25" s="10" t="s">
        <v>50</v>
      </c>
      <c r="C25" s="11">
        <v>100</v>
      </c>
      <c r="D25" s="12" t="s">
        <v>51</v>
      </c>
      <c r="E25" s="13" t="s">
        <v>52</v>
      </c>
    </row>
    <row r="26" spans="2:5" x14ac:dyDescent="0.25">
      <c r="B26" s="10" t="s">
        <v>53</v>
      </c>
      <c r="C26" s="11">
        <v>0.5</v>
      </c>
      <c r="D26" s="12" t="s">
        <v>43</v>
      </c>
      <c r="E26" s="13" t="s">
        <v>54</v>
      </c>
    </row>
    <row r="28" ht="22" customHeight="1" spans="2:5" x14ac:dyDescent="0.25">
      <c r="B28" s="9" t="s">
        <v>55</v>
      </c>
      <c r="C28" s="9"/>
      <c r="D28" s="9"/>
      <c r="E28" s="9"/>
    </row>
    <row r="29" spans="2:5" x14ac:dyDescent="0.25">
      <c r="B29" s="10" t="s">
        <v>56</v>
      </c>
      <c r="C29" s="11">
        <v>0</v>
      </c>
      <c r="D29" s="12" t="s">
        <v>57</v>
      </c>
      <c r="E29" s="13" t="s">
        <v>58</v>
      </c>
    </row>
    <row r="30" spans="2:5" x14ac:dyDescent="0.25">
      <c r="B30" s="10" t="s">
        <v>59</v>
      </c>
      <c r="C30" s="11">
        <v>30</v>
      </c>
      <c r="D30" s="12" t="s">
        <v>57</v>
      </c>
      <c r="E30" s="13" t="s">
        <v>60</v>
      </c>
    </row>
    <row r="31" spans="2:5" x14ac:dyDescent="0.25">
      <c r="B31" s="10" t="s">
        <v>61</v>
      </c>
      <c r="C31" s="11">
        <v>0</v>
      </c>
      <c r="D31" s="12" t="s">
        <v>57</v>
      </c>
      <c r="E31" s="13" t="s">
        <v>62</v>
      </c>
    </row>
    <row r="33" ht="22" customHeight="1" spans="2:5" x14ac:dyDescent="0.25">
      <c r="B33" s="9" t="s">
        <v>63</v>
      </c>
      <c r="C33" s="9"/>
      <c r="D33" s="9"/>
      <c r="E33" s="9"/>
    </row>
    <row r="34" spans="2:5" x14ac:dyDescent="0.25">
      <c r="B34" s="10" t="s">
        <v>64</v>
      </c>
      <c r="C34" s="11">
        <v>0.25</v>
      </c>
      <c r="D34" s="12" t="s">
        <v>57</v>
      </c>
      <c r="E34" s="13" t="s">
        <v>65</v>
      </c>
    </row>
    <row r="35" spans="2:5" x14ac:dyDescent="0.25">
      <c r="B35" s="10" t="s">
        <v>66</v>
      </c>
      <c r="C35" s="11">
        <v>0.5</v>
      </c>
      <c r="D35" s="12" t="s">
        <v>57</v>
      </c>
      <c r="E35" s="13" t="s">
        <v>67</v>
      </c>
    </row>
    <row r="36" spans="2:5" x14ac:dyDescent="0.25">
      <c r="B36" s="10" t="s">
        <v>68</v>
      </c>
      <c r="C36" s="11">
        <v>0.25</v>
      </c>
      <c r="D36" s="12" t="s">
        <v>57</v>
      </c>
      <c r="E36" s="13" t="s">
        <v>69</v>
      </c>
    </row>
    <row r="38" ht="22" customHeight="1" spans="2:5" x14ac:dyDescent="0.25">
      <c r="B38" s="9" t="s">
        <v>70</v>
      </c>
      <c r="C38" s="9"/>
      <c r="D38" s="9"/>
      <c r="E38" s="9"/>
    </row>
    <row r="39" spans="2:5" x14ac:dyDescent="0.25">
      <c r="B39" s="10" t="s">
        <v>71</v>
      </c>
      <c r="C39" s="11">
        <v>500000</v>
      </c>
      <c r="D39" s="12" t="s">
        <v>72</v>
      </c>
      <c r="E39" s="13" t="s">
        <v>73</v>
      </c>
    </row>
  </sheetData>
  <mergeCells count="8">
    <mergeCell ref="B2:E2"/>
    <mergeCell ref="B4:E4"/>
    <mergeCell ref="B10:E10"/>
    <mergeCell ref="B16:E16"/>
    <mergeCell ref="B21:E21"/>
    <mergeCell ref="B28:E28"/>
    <mergeCell ref="B33:E33"/>
    <mergeCell ref="B38:E38"/>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howGridLines="0"/>
  </sheetViews>
  <sheetFormatPr defaultRowHeight="15" outlineLevelRow="0" outlineLevelCol="0" x14ac:dyDescent="55"/>
  <cols>
    <col min="1" max="1" width="4" customWidth="1"/>
    <col min="2" max="2" width="12" customWidth="1"/>
    <col min="3" max="3" width="32" customWidth="1"/>
    <col min="4" max="5" width="14" customWidth="1"/>
    <col min="6" max="6" width="12" customWidth="1"/>
    <col min="7" max="7" width="18" customWidth="1"/>
    <col min="8" max="8" width="14" customWidth="1"/>
    <col min="9" max="9" width="16" customWidth="1"/>
  </cols>
  <sheetData>
    <row r="1" spans="1:9" x14ac:dyDescent="0.25">
      <c r="A1" t="s">
        <v>0</v>
      </c>
      <c r="B1" t="s">
        <v>74</v>
      </c>
      <c r="C1" t="s">
        <v>75</v>
      </c>
      <c r="D1" t="s">
        <v>76</v>
      </c>
      <c r="E1" t="s">
        <v>77</v>
      </c>
      <c r="F1" t="s">
        <v>78</v>
      </c>
      <c r="G1" t="s">
        <v>79</v>
      </c>
      <c r="H1" t="s">
        <v>80</v>
      </c>
      <c r="I1" t="s">
        <v>81</v>
      </c>
    </row>
    <row r="2" spans="2:9" x14ac:dyDescent="0.25">
      <c r="B2" s="14" t="s">
        <v>82</v>
      </c>
      <c r="C2" s="14"/>
      <c r="D2" s="14"/>
      <c r="E2" s="14"/>
      <c r="F2" s="14"/>
      <c r="G2" s="14"/>
      <c r="H2" s="14"/>
      <c r="I2" s="14"/>
    </row>
    <row r="4" ht="30" customHeight="1" spans="2:9" x14ac:dyDescent="0.25">
      <c r="B4" s="15" t="s">
        <v>74</v>
      </c>
      <c r="C4" s="15" t="s">
        <v>75</v>
      </c>
      <c r="D4" s="15" t="s">
        <v>76</v>
      </c>
      <c r="E4" s="15" t="s">
        <v>83</v>
      </c>
      <c r="F4" s="15" t="s">
        <v>84</v>
      </c>
      <c r="G4" s="15" t="s">
        <v>79</v>
      </c>
      <c r="H4" s="15" t="s">
        <v>80</v>
      </c>
      <c r="I4" s="15" t="s">
        <v>81</v>
      </c>
    </row>
    <row r="5" spans="2:9" x14ac:dyDescent="0.25">
      <c r="B5" s="4" t="s">
        <v>85</v>
      </c>
      <c r="C5" t="s">
        <v>86</v>
      </c>
      <c r="D5" t="s">
        <v>87</v>
      </c>
      <c r="E5" t="s">
        <v>87</v>
      </c>
      <c r="F5" t="s">
        <v>88</v>
      </c>
      <c r="G5" s="16" t="s">
        <v>89</v>
      </c>
      <c r="H5" s="17">
        <f>Inputs!C39*Inputs!C34</f>
      </c>
      <c r="I5" s="18">
        <f>H5*0.145</f>
      </c>
    </row>
    <row r="6" spans="2:9" x14ac:dyDescent="0.25">
      <c r="B6" s="4" t="s">
        <v>90</v>
      </c>
      <c r="C6" t="s">
        <v>91</v>
      </c>
      <c r="D6" t="s">
        <v>92</v>
      </c>
      <c r="E6" t="s">
        <v>93</v>
      </c>
      <c r="F6" t="s">
        <v>88</v>
      </c>
      <c r="G6" s="16" t="s">
        <v>94</v>
      </c>
      <c r="H6" s="17">
        <f>Inputs!C39*Inputs!C35</f>
      </c>
      <c r="I6" s="18">
        <f>H6*0.255</f>
      </c>
    </row>
    <row r="7" spans="2:9" x14ac:dyDescent="0.25">
      <c r="B7" s="4" t="s">
        <v>95</v>
      </c>
      <c r="C7" t="s">
        <v>96</v>
      </c>
      <c r="D7" t="s">
        <v>97</v>
      </c>
      <c r="E7" t="s">
        <v>98</v>
      </c>
      <c r="F7" t="s">
        <v>88</v>
      </c>
      <c r="G7" s="16" t="s">
        <v>99</v>
      </c>
      <c r="H7" s="17">
        <f>Inputs!C39*Inputs!C36</f>
      </c>
      <c r="I7" s="18">
        <f>H7*0.405</f>
      </c>
    </row>
    <row r="9" ht="24" customHeight="1" spans="2:9" x14ac:dyDescent="0.25">
      <c r="B9" s="19" t="s">
        <v>100</v>
      </c>
      <c r="C9" s="19"/>
      <c r="D9" s="19"/>
      <c r="E9" s="19"/>
      <c r="F9" s="19"/>
      <c r="G9" s="19"/>
      <c r="H9" s="20">
        <f>SUM(H5:H7)</f>
      </c>
      <c r="I9" s="21">
        <f>SUM(I5:I7)</f>
      </c>
    </row>
    <row r="11" spans="2:9" x14ac:dyDescent="0.25">
      <c r="B11" s="22" t="s">
        <v>101</v>
      </c>
      <c r="C11" s="22"/>
      <c r="D11" s="22"/>
      <c r="E11" s="22"/>
      <c r="F11" s="22"/>
      <c r="G11" s="22"/>
      <c r="H11" s="22"/>
      <c r="I11" s="22"/>
    </row>
    <row r="12" spans="2:9" x14ac:dyDescent="0.25">
      <c r="B12" s="22"/>
      <c r="C12" s="22"/>
      <c r="D12" s="22"/>
      <c r="E12" s="22"/>
      <c r="F12" s="22"/>
      <c r="G12" s="22"/>
      <c r="H12" s="22"/>
      <c r="I12" s="22"/>
    </row>
    <row r="14" spans="2:9" x14ac:dyDescent="0.25">
      <c r="B14" s="23" t="s">
        <v>102</v>
      </c>
      <c r="C14" s="23"/>
      <c r="D14" s="23"/>
      <c r="E14" s="23"/>
      <c r="F14" s="23"/>
      <c r="G14" s="23"/>
      <c r="H14" s="23"/>
      <c r="I14" s="23"/>
    </row>
    <row r="16" spans="2:7" x14ac:dyDescent="0.25">
      <c r="B16" s="24" t="s">
        <v>103</v>
      </c>
      <c r="C16" s="24" t="s">
        <v>104</v>
      </c>
      <c r="D16" s="24" t="s">
        <v>105</v>
      </c>
      <c r="E16" s="24" t="s">
        <v>106</v>
      </c>
      <c r="F16" s="24" t="s">
        <v>107</v>
      </c>
      <c r="G16" s="24" t="s">
        <v>108</v>
      </c>
    </row>
    <row r="17" spans="2:7" x14ac:dyDescent="0.25">
      <c r="B17" t="s">
        <v>109</v>
      </c>
      <c r="C17" s="25">
        <f>Inputs!C5</f>
      </c>
      <c r="D17" s="25">
        <f>Inputs!C5*Inputs!C8</f>
      </c>
      <c r="E17" s="25">
        <f>Inputs!C14</f>
      </c>
      <c r="F17" s="26">
        <f>E17/D17</f>
      </c>
      <c r="G17" s="27">
        <f>1-F17</f>
      </c>
    </row>
    <row r="18" spans="2:7" x14ac:dyDescent="0.25">
      <c r="B18" t="s">
        <v>110</v>
      </c>
      <c r="C18" s="25">
        <f>Inputs!C6</f>
      </c>
      <c r="D18" s="25">
        <f>Inputs!C6*Inputs!C8</f>
      </c>
      <c r="E18" s="25">
        <f>Inputs!C12</f>
      </c>
      <c r="F18" s="26">
        <f>E18/D18</f>
      </c>
      <c r="G18" s="27">
        <f>1-F18</f>
      </c>
    </row>
    <row r="19" spans="2:7" x14ac:dyDescent="0.25">
      <c r="B19" t="s">
        <v>111</v>
      </c>
      <c r="C19" s="25">
        <f>Inputs!C7</f>
      </c>
      <c r="D19" s="25">
        <f>Inputs!C7*Inputs!C8</f>
      </c>
      <c r="E19" s="25">
        <f>Inputs!C13</f>
      </c>
      <c r="F19" s="26">
        <f>E19/D19</f>
      </c>
      <c r="G19" s="27">
        <f>1-F19</f>
      </c>
    </row>
  </sheetData>
  <mergeCells count="4">
    <mergeCell ref="B2:I2"/>
    <mergeCell ref="B9:G9"/>
    <mergeCell ref="B11:I12"/>
    <mergeCell ref="B14:I14"/>
  </mergeCell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howGridLines="0"/>
  </sheetViews>
  <sheetFormatPr defaultRowHeight="15" outlineLevelRow="0" outlineLevelCol="0" x14ac:dyDescent="55"/>
  <cols>
    <col min="1" max="1" width="4" customWidth="1"/>
    <col min="2" max="2" width="10" customWidth="1"/>
    <col min="3" max="3" width="60" customWidth="1"/>
    <col min="4" max="4" width="80" customWidth="1"/>
    <col min="5" max="5" width="25" customWidth="1"/>
  </cols>
  <sheetData>
    <row r="1" spans="1:5" x14ac:dyDescent="0.25">
      <c r="A1" t="s">
        <v>0</v>
      </c>
      <c r="B1" t="s">
        <v>112</v>
      </c>
      <c r="C1" t="s">
        <v>11</v>
      </c>
      <c r="D1" t="s">
        <v>113</v>
      </c>
      <c r="E1" t="s">
        <v>114</v>
      </c>
    </row>
    <row r="2" spans="2:5" x14ac:dyDescent="0.25">
      <c r="B2" s="28" t="s">
        <v>115</v>
      </c>
      <c r="C2" s="28"/>
      <c r="D2" s="28"/>
      <c r="E2" s="28"/>
    </row>
    <row r="3" spans="2:5" x14ac:dyDescent="0.25">
      <c r="B3" s="7" t="s">
        <v>116</v>
      </c>
      <c r="C3" s="7"/>
      <c r="D3" s="7"/>
      <c r="E3" s="7"/>
    </row>
    <row r="5" spans="2:5" x14ac:dyDescent="0.25">
      <c r="B5" s="29" t="s">
        <v>112</v>
      </c>
      <c r="C5" s="29" t="s">
        <v>11</v>
      </c>
      <c r="D5" s="29" t="s">
        <v>113</v>
      </c>
      <c r="E5" s="29" t="s">
        <v>114</v>
      </c>
    </row>
    <row r="6" spans="2:5" x14ac:dyDescent="0.25">
      <c r="B6" s="30" t="s">
        <v>117</v>
      </c>
      <c r="C6" t="s">
        <v>118</v>
      </c>
      <c r="D6" s="31" t="s">
        <v>119</v>
      </c>
      <c r="E6" s="32" t="s">
        <v>120</v>
      </c>
    </row>
    <row r="7" spans="2:5" x14ac:dyDescent="0.25">
      <c r="B7" s="30" t="s">
        <v>121</v>
      </c>
      <c r="C7" t="s">
        <v>122</v>
      </c>
      <c r="D7" s="31" t="s">
        <v>123</v>
      </c>
      <c r="E7" s="32" t="s">
        <v>124</v>
      </c>
    </row>
    <row r="8" spans="2:5" x14ac:dyDescent="0.25">
      <c r="B8" s="30" t="s">
        <v>125</v>
      </c>
      <c r="C8" t="s">
        <v>126</v>
      </c>
      <c r="D8" s="31" t="s">
        <v>127</v>
      </c>
      <c r="E8" s="32" t="s">
        <v>128</v>
      </c>
    </row>
    <row r="9" spans="2:5" x14ac:dyDescent="0.25">
      <c r="B9" s="30" t="s">
        <v>129</v>
      </c>
      <c r="C9" t="s">
        <v>130</v>
      </c>
      <c r="D9" s="31" t="s">
        <v>131</v>
      </c>
      <c r="E9" s="32" t="s">
        <v>132</v>
      </c>
    </row>
    <row r="10" spans="2:5" x14ac:dyDescent="0.25">
      <c r="B10" s="30" t="s">
        <v>133</v>
      </c>
      <c r="C10" t="s">
        <v>134</v>
      </c>
      <c r="D10" s="31" t="s">
        <v>135</v>
      </c>
      <c r="E10" s="32" t="s">
        <v>136</v>
      </c>
    </row>
    <row r="11" spans="2:5" x14ac:dyDescent="0.25">
      <c r="B11" s="30" t="s">
        <v>137</v>
      </c>
      <c r="C11" t="s">
        <v>138</v>
      </c>
      <c r="D11" s="31" t="s">
        <v>139</v>
      </c>
      <c r="E11" s="32" t="s">
        <v>140</v>
      </c>
    </row>
    <row r="12" spans="2:5" x14ac:dyDescent="0.25">
      <c r="B12" s="30" t="s">
        <v>141</v>
      </c>
      <c r="C12" t="s">
        <v>142</v>
      </c>
      <c r="D12" s="31" t="s">
        <v>143</v>
      </c>
      <c r="E12" s="32" t="s">
        <v>144</v>
      </c>
    </row>
    <row r="13" spans="2:5" x14ac:dyDescent="0.25">
      <c r="B13" s="30" t="s">
        <v>145</v>
      </c>
      <c r="C13" t="s">
        <v>146</v>
      </c>
      <c r="D13" s="31" t="s">
        <v>147</v>
      </c>
      <c r="E13" s="32" t="s">
        <v>148</v>
      </c>
    </row>
    <row r="14" spans="2:5" x14ac:dyDescent="0.25">
      <c r="B14" s="30" t="s">
        <v>149</v>
      </c>
      <c r="C14" t="s">
        <v>150</v>
      </c>
      <c r="D14" s="31" t="s">
        <v>151</v>
      </c>
      <c r="E14" s="32" t="s">
        <v>152</v>
      </c>
    </row>
    <row r="15" spans="2:5" x14ac:dyDescent="0.25">
      <c r="B15" s="30" t="s">
        <v>153</v>
      </c>
      <c r="C15" t="s">
        <v>154</v>
      </c>
      <c r="D15" s="31" t="s">
        <v>155</v>
      </c>
      <c r="E15" s="32" t="s">
        <v>156</v>
      </c>
    </row>
    <row r="16" spans="2:5" x14ac:dyDescent="0.25">
      <c r="B16" s="30" t="s">
        <v>157</v>
      </c>
      <c r="C16" t="s">
        <v>158</v>
      </c>
      <c r="D16" s="31" t="s">
        <v>159</v>
      </c>
      <c r="E16" s="32" t="s">
        <v>160</v>
      </c>
    </row>
    <row r="17" spans="2:5" x14ac:dyDescent="0.25">
      <c r="B17" s="30" t="s">
        <v>161</v>
      </c>
      <c r="C17" t="s">
        <v>162</v>
      </c>
      <c r="D17" s="31" t="s">
        <v>163</v>
      </c>
      <c r="E17" s="32" t="s">
        <v>164</v>
      </c>
    </row>
  </sheetData>
  <mergeCells count="2">
    <mergeCell ref="B2:E2"/>
    <mergeCell ref="B3:E3"/>
  </mergeCells>
  <hyperlinks>
    <hyperlink ref="D6" r:id="rId1"/>
    <hyperlink ref="D7" r:id="rId2"/>
    <hyperlink ref="D8" r:id="rId3"/>
    <hyperlink ref="D9" r:id="rId4"/>
    <hyperlink ref="D10" r:id="rId5"/>
    <hyperlink ref="D11" r:id="rId6"/>
    <hyperlink ref="D12" r:id="rId7"/>
    <hyperlink ref="D13" r:id="rId8"/>
    <hyperlink ref="D14" r:id="rId9"/>
    <hyperlink ref="D15" r:id="rId10"/>
    <hyperlink ref="D16" r:id="rId11"/>
    <hyperlink ref="D17" r:id="rId12"/>
  </hyperlinks>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Inputs</vt:lpstr>
      <vt:lpstr>Tier Analysis</vt:lpstr>
      <vt:lpstr>Sources</vt:lpstr>
    </vt:vector>
  </TitlesOfParts>
  <Company>Global Precision Works</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Global Precision Works</dc:creator>
  <dc:title>GPW CNC Cost Model 2026</dc:title>
  <dc:subject>Mexico vs U.S. CNC Manufacturing Total Landed Cost</dc:subject>
  <dc:description/>
  <cp:keywords/>
  <cp:category/>
  <cp:lastModifiedBy>GPW Cost Study 2026</cp:lastModifiedBy>
  <dcterms:created xsi:type="dcterms:W3CDTF">2026-04-25T21:08:02Z</dcterms:created>
  <dcterms:modified xsi:type="dcterms:W3CDTF">2026-04-25T21:08:02Z</dcterms:modified>
</cp:coreProperties>
</file>